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975" windowWidth="9720" windowHeight="7320" tabRatio="659" firstSheet="1" activeTab="1"/>
  </bookViews>
  <sheets>
    <sheet name="Gain|Losses" sheetId="1" state="hidden" r:id="rId1"/>
    <sheet name="Balance sheet" sheetId="2" r:id="rId2"/>
    <sheet name="Income statement" sheetId="3" r:id="rId3"/>
    <sheet name="Changes in equity" sheetId="4" r:id="rId4"/>
    <sheet name="Cash flow" sheetId="5" r:id="rId5"/>
  </sheets>
  <definedNames>
    <definedName name="_xlnm.Print_Area" localSheetId="1">'Balance sheet'!$A$1:$F$58</definedName>
    <definedName name="_xlnm.Print_Area" localSheetId="4">'Cash flow'!$A$1:$E$35</definedName>
    <definedName name="_xlnm.Print_Area" localSheetId="2">'Income statement'!$A$1:$I$40</definedName>
    <definedName name="_xlnm.Print_Titles" localSheetId="1">'Balance sheet'!$1:$4</definedName>
    <definedName name="_xlnm.Print_Titles" localSheetId="4">'Cash flow'!$1:$4</definedName>
    <definedName name="_xlnm.Print_Titles" localSheetId="3">'Changes in equity'!$1:$4</definedName>
    <definedName name="_xlnm.Print_Titles" localSheetId="2">'Income statement'!$1:$5</definedName>
    <definedName name="Z_3E7F3277_F3BD_11D6_B5C0_000476E6D1FC_.wvu.Rows" localSheetId="1" hidden="1">'Balance sheet'!$35:$35,'Balance sheet'!#REF!,'Balance sheet'!$81:$101</definedName>
    <definedName name="Z_3E7F3277_F3BD_11D6_B5C0_000476E6D1FC_.wvu.Rows" localSheetId="3" hidden="1">'Changes in equity'!$18:$18,'Changes in equity'!$11:$33</definedName>
    <definedName name="Z_3E7F3277_F3BD_11D6_B5C0_000476E6D1FC_.wvu.Rows" localSheetId="2" hidden="1">'Income statement'!#REF!</definedName>
  </definedNames>
  <calcPr fullCalcOnLoad="1"/>
</workbook>
</file>

<file path=xl/sharedStrings.xml><?xml version="1.0" encoding="utf-8"?>
<sst xmlns="http://schemas.openxmlformats.org/spreadsheetml/2006/main" count="140" uniqueCount="104">
  <si>
    <t>Lingkaran Trans Kota Holdings Berhad</t>
  </si>
  <si>
    <t>(Incorporated in Malaysia)</t>
  </si>
  <si>
    <t>6 months</t>
  </si>
  <si>
    <t>Cumulative</t>
  </si>
  <si>
    <t>to date</t>
  </si>
  <si>
    <t>(RM'000)</t>
  </si>
  <si>
    <t>Revenue</t>
  </si>
  <si>
    <t>Taxation</t>
  </si>
  <si>
    <t>Condensed Consolidated Income Statements</t>
  </si>
  <si>
    <t>As at</t>
  </si>
  <si>
    <t>Inventories</t>
  </si>
  <si>
    <t>Reserves</t>
  </si>
  <si>
    <t>Capital</t>
  </si>
  <si>
    <t>Retained</t>
  </si>
  <si>
    <t>Profit</t>
  </si>
  <si>
    <t>Total</t>
  </si>
  <si>
    <t>Condensed Consolidated Statement of Recognised Gains and Losses</t>
  </si>
  <si>
    <t>Surplus / (deficit) on revaluation</t>
  </si>
  <si>
    <t>Others</t>
  </si>
  <si>
    <t>Net gains (losses) not recognised in the income statement</t>
  </si>
  <si>
    <t>Net Profit (Cumulative)</t>
  </si>
  <si>
    <t>Total recognised gains and losses</t>
  </si>
  <si>
    <t>Profit before taxation</t>
  </si>
  <si>
    <t>Share</t>
  </si>
  <si>
    <t>Premium</t>
  </si>
  <si>
    <t>Non-</t>
  </si>
  <si>
    <t>distributable</t>
  </si>
  <si>
    <t>Distributable</t>
  </si>
  <si>
    <t>Other investments</t>
  </si>
  <si>
    <t>Net profit for the period</t>
  </si>
  <si>
    <t>Other operating income</t>
  </si>
  <si>
    <t>Profit from operations</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</si>
  <si>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</si>
  <si>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</si>
  <si>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</si>
  <si>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</si>
  <si>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</si>
  <si>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</si>
  <si>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</si>
  <si>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</si>
  <si>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</si>
  <si>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</si>
  <si>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</si>
  <si>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</si>
  <si>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</si>
  <si>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</si>
  <si>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</si>
  <si>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Provision for land acquisition costs</t>
  </si>
  <si>
    <t>Amount due to a joint venture company</t>
  </si>
  <si>
    <t>Proposed dividend</t>
  </si>
  <si>
    <t>Share premium</t>
  </si>
  <si>
    <t>Retained profit</t>
  </si>
  <si>
    <t>Restatement of corresponding figures</t>
  </si>
  <si>
    <t>Adoption of MASB 27</t>
  </si>
  <si>
    <t>Adoption of MASB 19</t>
  </si>
  <si>
    <t>Deferred tax</t>
  </si>
  <si>
    <t>Interest equalisation account</t>
  </si>
  <si>
    <t>Reconciliation of retained profit</t>
  </si>
  <si>
    <t>As per audited account</t>
  </si>
  <si>
    <t>Less : Impact of MASB 27</t>
  </si>
  <si>
    <t>Add : Reversal of proposed dividend (MASB 19)</t>
  </si>
  <si>
    <t>As per proforma result in audited account</t>
  </si>
  <si>
    <t>Restated</t>
  </si>
  <si>
    <t>RM'000</t>
  </si>
  <si>
    <t>Condensed Consolidated Statement of Changes in Equity</t>
  </si>
  <si>
    <t>Dividend</t>
  </si>
  <si>
    <t>Finance costs, net</t>
  </si>
  <si>
    <t>Expenses</t>
  </si>
  <si>
    <t>At 1 April 2002</t>
  </si>
  <si>
    <t>Basic earnings per share (sen)</t>
  </si>
  <si>
    <t>Diluted earnings per share (sen)</t>
  </si>
  <si>
    <t>Exercise of Employees Share Option</t>
  </si>
  <si>
    <t>Condensed Consolidated Balance Sheets</t>
  </si>
  <si>
    <t>Net cash outflow from financing activities</t>
  </si>
  <si>
    <t>Highway development expenditure</t>
  </si>
  <si>
    <t>Share of profits/(losses) of joint venture co.</t>
  </si>
  <si>
    <t>31 March 2003</t>
  </si>
  <si>
    <t>Net cash inflow from operating activities</t>
  </si>
  <si>
    <t>Less : security deposit placed as collateral</t>
  </si>
  <si>
    <t xml:space="preserve">Cash and cash equivalents at 1 April </t>
  </si>
  <si>
    <t>Heavy repair expenditure</t>
  </si>
  <si>
    <t>Net cash inflow/(outflow) from investing activities</t>
  </si>
  <si>
    <t>Year-To-Date</t>
  </si>
  <si>
    <t>Current Quarter</t>
  </si>
  <si>
    <t>At 1 April 2003</t>
  </si>
  <si>
    <t>Issue of Share Capital</t>
  </si>
  <si>
    <t>Expenditure incurred in relation</t>
  </si>
  <si>
    <t>of issuance of Shares</t>
  </si>
  <si>
    <t>Property, plant and equipment</t>
  </si>
  <si>
    <t>Balance as per Balance Sheet</t>
  </si>
  <si>
    <t>Shareholders' funds</t>
  </si>
  <si>
    <t>Condensed Consolidated Cash Flow Statements</t>
  </si>
  <si>
    <t>As At 30 September 2003</t>
  </si>
  <si>
    <t>For The Period Ended 30 September 2003</t>
  </si>
  <si>
    <t>6 months ended 30 September 2003</t>
  </si>
  <si>
    <t>At 30 September 2003</t>
  </si>
  <si>
    <t>6 months ended 30 September 2002</t>
  </si>
  <si>
    <t>30 September 2003</t>
  </si>
  <si>
    <t>At 30 September 2002</t>
  </si>
  <si>
    <t>Cash and cash equivalents at 30 September</t>
  </si>
  <si>
    <t>30 September 2002</t>
  </si>
  <si>
    <t>Net decrease in cash and cash equivalents</t>
  </si>
  <si>
    <t>-</t>
  </si>
  <si>
    <t>6 months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</si>
</sst>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s>
  <fonts count="15">
    <font>
      <sz val="10"/>
      <name val="Arial"/>
      <family val="0"/>
    </font>
    <font>
      <b/>
      <sz val="10"/>
      <name val="Arial"/>
      <family val="2"/>
    </font>
    <font>
      <u val="single"/>
      <sz val="7.5"/>
      <color indexed="36"/>
      <name val="Arial"/>
      <family val="0"/>
    </font>
    <font>
      <u val="single"/>
      <sz val="8.4"/>
      <color indexed="12"/>
      <name val="Arial"/>
      <family val="0"/>
    </font>
    <font>
      <b/>
      <i/>
      <sz val="16"/>
      <name val="Helv"/>
      <family val="0"/>
    </font>
    <font>
      <b/>
      <sz val="10"/>
      <name val="Times New Roman"/>
      <family val="1"/>
    </font>
    <font>
      <sz val="10"/>
      <name val="Times New Roman"/>
      <family val="1"/>
    </font>
    <font>
      <i/>
      <sz val="10"/>
      <name val="Times New Roman"/>
      <family val="1"/>
    </font>
    <font>
      <b/>
      <u val="single"/>
      <sz val="10"/>
      <name val="Times New Roman"/>
      <family val="1"/>
    </font>
    <font>
      <u val="single"/>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2" fillId="0" borderId="0" applyNumberFormat="0" applyFill="0" applyBorder="0" applyAlignment="0" applyProtection="0"/>
    <xf numFmtId="177" fontId="0" fillId="0" borderId="0">
      <alignment/>
      <protection locked="0"/>
    </xf>
    <xf numFmtId="177" fontId="0" fillId="0" borderId="0">
      <alignment/>
      <protection locked="0"/>
    </xf>
    <xf numFmtId="0" fontId="3" fillId="0" borderId="0" applyNumberFormat="0" applyFill="0" applyBorder="0" applyAlignment="0" applyProtection="0"/>
    <xf numFmtId="180" fontId="4" fillId="0" borderId="0">
      <alignment/>
      <protection/>
    </xf>
    <xf numFmtId="9" fontId="0" fillId="0" borderId="0" applyFont="0" applyFill="0" applyBorder="0" applyAlignment="0" applyProtection="0"/>
    <xf numFmtId="177" fontId="0" fillId="0" borderId="1">
      <alignment/>
      <protection locked="0"/>
    </xf>
  </cellStyleXfs>
  <cellXfs count="99">
    <xf numFmtId="0" fontId="0" fillId="0" borderId="0" xfId="0" applyAlignment="1">
      <alignment/>
    </xf>
    <xf numFmtId="0" fontId="1" fillId="0" borderId="0" xfId="0" applyFont="1" applyAlignment="1">
      <alignment/>
    </xf>
    <xf numFmtId="41" fontId="0" fillId="0" borderId="0" xfId="0" applyNumberFormat="1" applyAlignment="1">
      <alignment/>
    </xf>
    <xf numFmtId="41" fontId="0" fillId="0" borderId="0" xfId="0" applyNumberFormat="1" applyAlignment="1">
      <alignment horizontal="right"/>
    </xf>
    <xf numFmtId="0" fontId="0" fillId="0" borderId="0" xfId="0" applyNumberFormat="1" applyAlignment="1">
      <alignment horizontal="right"/>
    </xf>
    <xf numFmtId="41" fontId="0" fillId="0" borderId="1" xfId="0" applyNumberFormat="1" applyBorder="1" applyAlignment="1">
      <alignment horizontal="right"/>
    </xf>
    <xf numFmtId="41" fontId="0" fillId="0" borderId="2" xfId="0" applyNumberFormat="1" applyBorder="1" applyAlignment="1">
      <alignment horizontal="right"/>
    </xf>
    <xf numFmtId="41" fontId="0" fillId="0" borderId="0" xfId="0" applyNumberFormat="1" applyBorder="1" applyAlignment="1">
      <alignment/>
    </xf>
    <xf numFmtId="0" fontId="0" fillId="0" borderId="0" xfId="0" applyNumberFormat="1" applyBorder="1" applyAlignment="1">
      <alignment horizontal="right"/>
    </xf>
    <xf numFmtId="41" fontId="0" fillId="0" borderId="0" xfId="0" applyNumberFormat="1" applyBorder="1" applyAlignment="1">
      <alignment horizontal="right"/>
    </xf>
    <xf numFmtId="0" fontId="5" fillId="0" borderId="0" xfId="0" applyFont="1" applyAlignment="1">
      <alignment/>
    </xf>
    <xf numFmtId="0" fontId="6" fillId="0" borderId="0" xfId="0" applyFont="1" applyAlignment="1">
      <alignment/>
    </xf>
    <xf numFmtId="41" fontId="6" fillId="0" borderId="0" xfId="0" applyNumberFormat="1" applyFont="1" applyAlignment="1">
      <alignment/>
    </xf>
    <xf numFmtId="41" fontId="6" fillId="0" borderId="0" xfId="0" applyNumberFormat="1" applyFont="1" applyBorder="1" applyAlignment="1">
      <alignment/>
    </xf>
    <xf numFmtId="0" fontId="6" fillId="0" borderId="0" xfId="0" applyNumberFormat="1" applyFont="1" applyAlignment="1">
      <alignment horizontal="right"/>
    </xf>
    <xf numFmtId="41" fontId="6" fillId="0" borderId="0" xfId="0" applyNumberFormat="1" applyFont="1" applyAlignment="1">
      <alignment horizontal="right"/>
    </xf>
    <xf numFmtId="41" fontId="6" fillId="0" borderId="0" xfId="0" applyNumberFormat="1" applyFont="1" applyBorder="1" applyAlignment="1">
      <alignment horizontal="right"/>
    </xf>
    <xf numFmtId="41" fontId="6" fillId="0" borderId="2" xfId="0" applyNumberFormat="1" applyFont="1" applyBorder="1" applyAlignment="1">
      <alignment/>
    </xf>
    <xf numFmtId="0" fontId="11" fillId="0" borderId="0" xfId="0" applyFont="1" applyAlignment="1">
      <alignment/>
    </xf>
    <xf numFmtId="41" fontId="11" fillId="0" borderId="0" xfId="0" applyNumberFormat="1" applyFont="1" applyAlignment="1">
      <alignment/>
    </xf>
    <xf numFmtId="41" fontId="11" fillId="0" borderId="0" xfId="0" applyNumberFormat="1" applyFont="1" applyBorder="1" applyAlignment="1">
      <alignment/>
    </xf>
    <xf numFmtId="0" fontId="11" fillId="0" borderId="0" xfId="0" applyNumberFormat="1" applyFont="1" applyAlignment="1">
      <alignment horizontal="right"/>
    </xf>
    <xf numFmtId="0" fontId="11" fillId="0" borderId="0" xfId="0" applyNumberFormat="1" applyFont="1" applyBorder="1" applyAlignment="1">
      <alignment horizontal="right"/>
    </xf>
    <xf numFmtId="49" fontId="11" fillId="0" borderId="0" xfId="0" applyNumberFormat="1" applyFont="1" applyBorder="1" applyAlignment="1">
      <alignment horizontal="right"/>
    </xf>
    <xf numFmtId="41" fontId="11" fillId="0" borderId="0" xfId="0" applyNumberFormat="1" applyFont="1" applyAlignment="1">
      <alignment horizontal="right"/>
    </xf>
    <xf numFmtId="41" fontId="11" fillId="0" borderId="0" xfId="0" applyNumberFormat="1" applyFont="1" applyBorder="1" applyAlignment="1">
      <alignment horizontal="right"/>
    </xf>
    <xf numFmtId="41" fontId="10" fillId="0" borderId="1" xfId="0" applyNumberFormat="1" applyFont="1" applyBorder="1" applyAlignment="1">
      <alignment horizontal="right"/>
    </xf>
    <xf numFmtId="0" fontId="13" fillId="0" borderId="0" xfId="0" applyFont="1" applyAlignment="1">
      <alignment/>
    </xf>
    <xf numFmtId="41" fontId="10" fillId="0" borderId="1" xfId="0" applyNumberFormat="1" applyFont="1" applyBorder="1" applyAlignment="1">
      <alignment/>
    </xf>
    <xf numFmtId="41" fontId="10" fillId="0" borderId="0" xfId="0" applyNumberFormat="1" applyFont="1" applyBorder="1" applyAlignment="1">
      <alignment/>
    </xf>
    <xf numFmtId="41" fontId="6" fillId="0" borderId="2" xfId="0" applyNumberFormat="1" applyFont="1" applyBorder="1" applyAlignment="1">
      <alignment horizontal="right"/>
    </xf>
    <xf numFmtId="0" fontId="6" fillId="0" borderId="0" xfId="0" applyFont="1" applyBorder="1" applyAlignment="1">
      <alignment/>
    </xf>
    <xf numFmtId="0" fontId="6" fillId="0" borderId="0" xfId="0" applyFont="1" applyFill="1" applyBorder="1" applyAlignment="1">
      <alignment/>
    </xf>
    <xf numFmtId="41" fontId="11" fillId="0" borderId="2" xfId="0" applyNumberFormat="1" applyFont="1" applyBorder="1" applyAlignment="1">
      <alignment horizontal="right"/>
    </xf>
    <xf numFmtId="41" fontId="11" fillId="0" borderId="0" xfId="0" applyNumberFormat="1" applyFont="1" applyBorder="1" applyAlignment="1" quotePrefix="1">
      <alignment horizontal="right"/>
    </xf>
    <xf numFmtId="0" fontId="11" fillId="0" borderId="0" xfId="0" applyFont="1" applyBorder="1" applyAlignment="1">
      <alignment/>
    </xf>
    <xf numFmtId="0" fontId="11" fillId="0" borderId="0" xfId="0" applyFont="1" applyFill="1" applyBorder="1" applyAlignment="1">
      <alignment/>
    </xf>
    <xf numFmtId="0" fontId="6" fillId="0" borderId="0" xfId="0" applyFont="1" applyFill="1" applyAlignment="1">
      <alignment/>
    </xf>
    <xf numFmtId="41" fontId="6" fillId="0" borderId="0" xfId="0" applyNumberFormat="1" applyFont="1" applyFill="1" applyBorder="1" applyAlignment="1">
      <alignment horizontal="right"/>
    </xf>
    <xf numFmtId="0" fontId="6" fillId="0" borderId="2" xfId="0" applyFont="1" applyFill="1" applyBorder="1" applyAlignment="1">
      <alignment/>
    </xf>
    <xf numFmtId="0" fontId="14" fillId="0" borderId="0" xfId="0" applyFont="1" applyAlignment="1">
      <alignment/>
    </xf>
    <xf numFmtId="176" fontId="11" fillId="0" borderId="0" xfId="15" applyNumberFormat="1" applyFont="1" applyAlignment="1">
      <alignment/>
    </xf>
    <xf numFmtId="0" fontId="11" fillId="0" borderId="0" xfId="0" applyFont="1" applyAlignment="1" quotePrefix="1">
      <alignment horizontal="left"/>
    </xf>
    <xf numFmtId="41" fontId="6" fillId="0" borderId="0" xfId="0" applyNumberFormat="1" applyFont="1" applyFill="1" applyAlignment="1">
      <alignment/>
    </xf>
    <xf numFmtId="41" fontId="6" fillId="0" borderId="0" xfId="0" applyNumberFormat="1" applyFont="1" applyFill="1" applyBorder="1" applyAlignment="1">
      <alignment/>
    </xf>
    <xf numFmtId="176" fontId="10" fillId="0" borderId="1" xfId="0" applyNumberFormat="1" applyFont="1" applyBorder="1" applyAlignment="1">
      <alignment/>
    </xf>
    <xf numFmtId="41" fontId="11" fillId="0" borderId="0" xfId="0" applyNumberFormat="1" applyFont="1" applyFill="1" applyAlignment="1">
      <alignment horizontal="right"/>
    </xf>
    <xf numFmtId="41" fontId="6" fillId="0" borderId="0" xfId="0" applyNumberFormat="1" applyFont="1" applyFill="1" applyAlignment="1">
      <alignment horizontal="right"/>
    </xf>
    <xf numFmtId="41" fontId="10" fillId="0" borderId="1" xfId="0" applyNumberFormat="1" applyFont="1" applyFill="1" applyBorder="1" applyAlignment="1">
      <alignment horizontal="right"/>
    </xf>
    <xf numFmtId="176" fontId="11" fillId="0" borderId="0" xfId="15" applyNumberFormat="1" applyFont="1" applyFill="1" applyAlignment="1">
      <alignment/>
    </xf>
    <xf numFmtId="176" fontId="11" fillId="0" borderId="2" xfId="15" applyNumberFormat="1" applyFont="1" applyFill="1" applyBorder="1" applyAlignment="1">
      <alignment/>
    </xf>
    <xf numFmtId="176" fontId="10" fillId="0" borderId="1" xfId="0" applyNumberFormat="1" applyFont="1" applyFill="1" applyBorder="1" applyAlignment="1">
      <alignment/>
    </xf>
    <xf numFmtId="0" fontId="14"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NumberFormat="1" applyFont="1" applyFill="1" applyBorder="1" applyAlignment="1">
      <alignment horizontal="right"/>
    </xf>
    <xf numFmtId="0" fontId="11" fillId="0" borderId="0" xfId="0" applyFont="1" applyFill="1" applyAlignment="1">
      <alignment/>
    </xf>
    <xf numFmtId="41" fontId="11" fillId="0" borderId="0" xfId="0" applyNumberFormat="1" applyFont="1" applyFill="1" applyBorder="1" applyAlignment="1">
      <alignment horizontal="right"/>
    </xf>
    <xf numFmtId="41" fontId="6" fillId="0" borderId="2" xfId="0" applyNumberFormat="1" applyFont="1" applyFill="1" applyBorder="1" applyAlignment="1">
      <alignment/>
    </xf>
    <xf numFmtId="41" fontId="11" fillId="0" borderId="0" xfId="0" applyNumberFormat="1" applyFont="1" applyFill="1" applyAlignment="1">
      <alignment/>
    </xf>
    <xf numFmtId="41" fontId="11" fillId="0" borderId="0" xfId="0" applyNumberFormat="1" applyFont="1" applyFill="1" applyBorder="1" applyAlignment="1">
      <alignment/>
    </xf>
    <xf numFmtId="9" fontId="6" fillId="0" borderId="0" xfId="26" applyFont="1" applyFill="1" applyAlignment="1">
      <alignment/>
    </xf>
    <xf numFmtId="0" fontId="7" fillId="0" borderId="0" xfId="0" applyNumberFormat="1" applyFont="1" applyFill="1" applyBorder="1" applyAlignment="1">
      <alignment horizontal="right"/>
    </xf>
    <xf numFmtId="9" fontId="7" fillId="0" borderId="2" xfId="26" applyFont="1" applyFill="1" applyBorder="1" applyAlignment="1">
      <alignment horizontal="right"/>
    </xf>
    <xf numFmtId="41" fontId="10" fillId="0" borderId="1" xfId="0" applyNumberFormat="1" applyFont="1" applyFill="1" applyBorder="1" applyAlignment="1">
      <alignment/>
    </xf>
    <xf numFmtId="41" fontId="10" fillId="0" borderId="0" xfId="0" applyNumberFormat="1" applyFont="1" applyFill="1" applyBorder="1" applyAlignment="1">
      <alignment/>
    </xf>
    <xf numFmtId="41" fontId="6" fillId="0" borderId="1" xfId="0" applyNumberFormat="1" applyFont="1" applyFill="1" applyBorder="1" applyAlignment="1">
      <alignment/>
    </xf>
    <xf numFmtId="0" fontId="14" fillId="0" borderId="0" xfId="0" applyFont="1" applyFill="1" applyAlignment="1" quotePrefix="1">
      <alignment horizontal="left"/>
    </xf>
    <xf numFmtId="0" fontId="6" fillId="0" borderId="0" xfId="0" applyFont="1" applyFill="1" applyAlignment="1">
      <alignment horizontal="right"/>
    </xf>
    <xf numFmtId="0" fontId="6" fillId="0" borderId="0" xfId="0" applyNumberFormat="1" applyFont="1" applyFill="1" applyAlignment="1">
      <alignment horizontal="right"/>
    </xf>
    <xf numFmtId="49" fontId="6" fillId="0" borderId="0" xfId="0" applyNumberFormat="1" applyFont="1" applyFill="1" applyBorder="1" applyAlignment="1">
      <alignment horizontal="right"/>
    </xf>
    <xf numFmtId="0" fontId="7" fillId="0" borderId="0" xfId="0" applyFont="1" applyFill="1" applyAlignment="1">
      <alignment/>
    </xf>
    <xf numFmtId="0" fontId="12" fillId="0" borderId="0" xfId="0" applyFont="1" applyFill="1" applyAlignment="1">
      <alignment/>
    </xf>
    <xf numFmtId="176" fontId="11" fillId="0" borderId="0" xfId="0" applyNumberFormat="1" applyFont="1" applyFill="1" applyAlignment="1">
      <alignment/>
    </xf>
    <xf numFmtId="0" fontId="11" fillId="0" borderId="0" xfId="0" applyFont="1" applyFill="1" applyAlignment="1" quotePrefix="1">
      <alignment horizontal="left"/>
    </xf>
    <xf numFmtId="176" fontId="11" fillId="0" borderId="3" xfId="0" applyNumberFormat="1" applyFont="1" applyFill="1" applyBorder="1" applyAlignment="1">
      <alignment horizontal="right"/>
    </xf>
    <xf numFmtId="41" fontId="11" fillId="0" borderId="3" xfId="0" applyNumberFormat="1" applyFont="1" applyFill="1" applyBorder="1" applyAlignment="1">
      <alignment horizontal="right"/>
    </xf>
    <xf numFmtId="176" fontId="6" fillId="0" borderId="0" xfId="15" applyNumberFormat="1" applyFont="1" applyFill="1" applyAlignment="1">
      <alignment/>
    </xf>
    <xf numFmtId="176" fontId="11" fillId="0" borderId="3" xfId="15" applyNumberFormat="1" applyFont="1" applyFill="1" applyBorder="1" applyAlignment="1">
      <alignment/>
    </xf>
    <xf numFmtId="41" fontId="10" fillId="0" borderId="0" xfId="0" applyNumberFormat="1" applyFont="1" applyFill="1" applyBorder="1" applyAlignment="1">
      <alignment horizontal="right"/>
    </xf>
    <xf numFmtId="43" fontId="6" fillId="0" borderId="0" xfId="15" applyFont="1" applyFill="1" applyAlignment="1">
      <alignment/>
    </xf>
    <xf numFmtId="0" fontId="8" fillId="0" borderId="0" xfId="0" applyFont="1" applyFill="1" applyAlignment="1">
      <alignment/>
    </xf>
    <xf numFmtId="0" fontId="9" fillId="0" borderId="0" xfId="0" applyFont="1" applyFill="1" applyAlignment="1">
      <alignment/>
    </xf>
    <xf numFmtId="0" fontId="11" fillId="0" borderId="0" xfId="0" applyNumberFormat="1" applyFont="1" applyFill="1" applyAlignment="1">
      <alignment horizontal="right"/>
    </xf>
    <xf numFmtId="49" fontId="11" fillId="0" borderId="0" xfId="0" applyNumberFormat="1" applyFont="1" applyFill="1" applyAlignment="1" quotePrefix="1">
      <alignment horizontal="right"/>
    </xf>
    <xf numFmtId="49" fontId="11" fillId="0" borderId="0" xfId="0" applyNumberFormat="1" applyFont="1" applyAlignment="1">
      <alignment horizontal="right"/>
    </xf>
    <xf numFmtId="17" fontId="11" fillId="0" borderId="0" xfId="0" applyNumberFormat="1" applyFont="1" applyFill="1" applyAlignment="1">
      <alignment horizontal="right"/>
    </xf>
    <xf numFmtId="0" fontId="11" fillId="0" borderId="0" xfId="0" applyNumberFormat="1" applyFont="1" applyFill="1" applyBorder="1" applyAlignment="1">
      <alignment horizontal="right"/>
    </xf>
    <xf numFmtId="17" fontId="11" fillId="0" borderId="0" xfId="0" applyNumberFormat="1" applyFont="1" applyFill="1" applyBorder="1" applyAlignment="1">
      <alignment horizontal="right"/>
    </xf>
    <xf numFmtId="41" fontId="12" fillId="0" borderId="0" xfId="0" applyNumberFormat="1" applyFont="1" applyFill="1" applyBorder="1" applyAlignment="1">
      <alignment/>
    </xf>
    <xf numFmtId="41" fontId="7" fillId="0" borderId="0" xfId="0" applyNumberFormat="1" applyFont="1" applyFill="1" applyBorder="1" applyAlignment="1">
      <alignment/>
    </xf>
    <xf numFmtId="43" fontId="11" fillId="0" borderId="4" xfId="0" applyNumberFormat="1" applyFont="1" applyFill="1" applyBorder="1" applyAlignment="1">
      <alignment/>
    </xf>
    <xf numFmtId="43" fontId="11" fillId="0" borderId="0" xfId="0" applyNumberFormat="1" applyFont="1" applyFill="1" applyBorder="1" applyAlignment="1">
      <alignment/>
    </xf>
    <xf numFmtId="43" fontId="6" fillId="0" borderId="0" xfId="0" applyNumberFormat="1" applyFont="1" applyFill="1" applyBorder="1" applyAlignment="1">
      <alignment/>
    </xf>
    <xf numFmtId="43" fontId="11" fillId="0" borderId="4" xfId="0" applyNumberFormat="1" applyFont="1" applyFill="1" applyBorder="1" applyAlignment="1">
      <alignment horizontal="right"/>
    </xf>
    <xf numFmtId="49" fontId="6" fillId="0" borderId="2" xfId="0" applyNumberFormat="1" applyFont="1" applyFill="1" applyBorder="1" applyAlignment="1" quotePrefix="1">
      <alignment horizontal="right"/>
    </xf>
    <xf numFmtId="176" fontId="11" fillId="0" borderId="0" xfId="15" applyNumberFormat="1" applyFont="1" applyFill="1" applyAlignment="1" quotePrefix="1">
      <alignment horizontal="left"/>
    </xf>
    <xf numFmtId="41" fontId="11" fillId="0" borderId="2" xfId="0" applyNumberFormat="1" applyFont="1" applyFill="1" applyBorder="1" applyAlignment="1">
      <alignment horizontal="right"/>
    </xf>
    <xf numFmtId="0" fontId="11" fillId="0" borderId="0" xfId="0" applyNumberFormat="1" applyFont="1" applyFill="1" applyAlignment="1">
      <alignment horizontal="center"/>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9525</xdr:rowOff>
    </xdr:from>
    <xdr:to>
      <xdr:col>5</xdr:col>
      <xdr:colOff>0</xdr:colOff>
      <xdr:row>23</xdr:row>
      <xdr:rowOff>104775</xdr:rowOff>
    </xdr:to>
    <xdr:sp>
      <xdr:nvSpPr>
        <xdr:cNvPr id="1" name="TextBox 1"/>
        <xdr:cNvSpPr txBox="1">
          <a:spLocks noChangeArrowheads="1"/>
        </xdr:cNvSpPr>
      </xdr:nvSpPr>
      <xdr:spPr>
        <a:xfrm>
          <a:off x="28575" y="3429000"/>
          <a:ext cx="46101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Statements of Recognised Gains and Losses should be read in conjunction with the Annual Financial Report for the year ended 31 March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66675</xdr:rowOff>
    </xdr:from>
    <xdr:to>
      <xdr:col>5</xdr:col>
      <xdr:colOff>1209675</xdr:colOff>
      <xdr:row>57</xdr:row>
      <xdr:rowOff>142875</xdr:rowOff>
    </xdr:to>
    <xdr:sp>
      <xdr:nvSpPr>
        <xdr:cNvPr id="1" name="TextBox 1"/>
        <xdr:cNvSpPr txBox="1">
          <a:spLocks noChangeArrowheads="1"/>
        </xdr:cNvSpPr>
      </xdr:nvSpPr>
      <xdr:spPr>
        <a:xfrm>
          <a:off x="19050" y="9886950"/>
          <a:ext cx="6134100" cy="561975"/>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8</xdr:col>
      <xdr:colOff>923925</xdr:colOff>
      <xdr:row>39</xdr:row>
      <xdr:rowOff>152400</xdr:rowOff>
    </xdr:to>
    <xdr:sp>
      <xdr:nvSpPr>
        <xdr:cNvPr id="1" name="TextBox 1"/>
        <xdr:cNvSpPr txBox="1">
          <a:spLocks noChangeArrowheads="1"/>
        </xdr:cNvSpPr>
      </xdr:nvSpPr>
      <xdr:spPr>
        <a:xfrm>
          <a:off x="19050" y="6438900"/>
          <a:ext cx="6381750"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9525</xdr:rowOff>
    </xdr:from>
    <xdr:to>
      <xdr:col>8</xdr:col>
      <xdr:colOff>695325</xdr:colOff>
      <xdr:row>40</xdr:row>
      <xdr:rowOff>66675</xdr:rowOff>
    </xdr:to>
    <xdr:sp>
      <xdr:nvSpPr>
        <xdr:cNvPr id="1" name="TextBox 1"/>
        <xdr:cNvSpPr txBox="1">
          <a:spLocks noChangeArrowheads="1"/>
        </xdr:cNvSpPr>
      </xdr:nvSpPr>
      <xdr:spPr>
        <a:xfrm>
          <a:off x="28575" y="6619875"/>
          <a:ext cx="6467475"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9525</xdr:rowOff>
    </xdr:from>
    <xdr:to>
      <xdr:col>4</xdr:col>
      <xdr:colOff>981075</xdr:colOff>
      <xdr:row>34</xdr:row>
      <xdr:rowOff>114300</xdr:rowOff>
    </xdr:to>
    <xdr:sp>
      <xdr:nvSpPr>
        <xdr:cNvPr id="1" name="TextBox 1"/>
        <xdr:cNvSpPr txBox="1">
          <a:spLocks noChangeArrowheads="1"/>
        </xdr:cNvSpPr>
      </xdr:nvSpPr>
      <xdr:spPr>
        <a:xfrm>
          <a:off x="28575" y="5610225"/>
          <a:ext cx="6372225"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C12" sqref="C12"/>
    </sheetView>
  </sheetViews>
  <sheetFormatPr defaultColWidth="9.140625" defaultRowHeight="12.75"/>
  <cols>
    <col min="1" max="1" width="3.00390625" style="0" customWidth="1"/>
    <col min="2" max="2" width="43.421875" style="0" customWidth="1"/>
    <col min="3" max="3" width="10.8515625" style="2" customWidth="1"/>
    <col min="4" max="4" width="1.421875" style="7" customWidth="1"/>
    <col min="5" max="5" width="10.8515625" style="2" customWidth="1"/>
  </cols>
  <sheetData>
    <row r="1" spans="1:2" ht="12.75">
      <c r="A1" s="1" t="s">
        <v>0</v>
      </c>
      <c r="B1" s="1"/>
    </row>
    <row r="2" ht="12.75">
      <c r="A2" t="s">
        <v>1</v>
      </c>
    </row>
    <row r="4" spans="1:2" ht="12.75">
      <c r="A4" s="1" t="s">
        <v>16</v>
      </c>
      <c r="B4" s="1"/>
    </row>
    <row r="5" spans="1:2" ht="12.75">
      <c r="A5" s="1" t="e">
        <f>#REF!</f>
        <v>#REF!</v>
      </c>
      <c r="B5" s="1"/>
    </row>
    <row r="7" spans="3:5" ht="12.75">
      <c r="C7" s="4">
        <v>2002</v>
      </c>
      <c r="D7" s="8"/>
      <c r="E7" s="4">
        <v>2001</v>
      </c>
    </row>
    <row r="8" spans="3:5" ht="12.75">
      <c r="C8" s="3" t="s">
        <v>2</v>
      </c>
      <c r="D8" s="9"/>
      <c r="E8" s="3" t="s">
        <v>2</v>
      </c>
    </row>
    <row r="9" spans="3:5" ht="12.75">
      <c r="C9" s="3" t="s">
        <v>3</v>
      </c>
      <c r="D9" s="9"/>
      <c r="E9" s="3" t="s">
        <v>3</v>
      </c>
    </row>
    <row r="10" spans="3:5" ht="12.75">
      <c r="C10" s="3" t="s">
        <v>4</v>
      </c>
      <c r="D10" s="9"/>
      <c r="E10" s="3" t="s">
        <v>4</v>
      </c>
    </row>
    <row r="11" spans="3:5" ht="12.75">
      <c r="C11" s="3" t="s">
        <v>5</v>
      </c>
      <c r="D11" s="9"/>
      <c r="E11" s="3" t="s">
        <v>5</v>
      </c>
    </row>
    <row r="12" spans="3:5" ht="12.75">
      <c r="C12" s="3"/>
      <c r="D12" s="9"/>
      <c r="E12" s="3"/>
    </row>
    <row r="13" spans="1:5" ht="12.75">
      <c r="A13" t="s">
        <v>17</v>
      </c>
      <c r="C13" s="3"/>
      <c r="D13" s="9"/>
      <c r="E13" s="3"/>
    </row>
    <row r="14" spans="1:5" ht="12.75">
      <c r="A14" t="s">
        <v>18</v>
      </c>
      <c r="C14" s="6"/>
      <c r="D14" s="9"/>
      <c r="E14" s="6"/>
    </row>
    <row r="15" spans="3:5" ht="12.75">
      <c r="C15" s="3"/>
      <c r="D15" s="9"/>
      <c r="E15" s="3"/>
    </row>
    <row r="16" spans="1:5" ht="12.75">
      <c r="A16" t="s">
        <v>19</v>
      </c>
      <c r="C16" s="3">
        <f>SUM(C13:C14)</f>
        <v>0</v>
      </c>
      <c r="D16" s="9"/>
      <c r="E16" s="3">
        <f>SUM(E13:E14)</f>
        <v>0</v>
      </c>
    </row>
    <row r="17" spans="3:5" ht="12.75">
      <c r="C17" s="3"/>
      <c r="D17" s="9"/>
      <c r="E17" s="3"/>
    </row>
    <row r="18" spans="1:5" ht="12.75">
      <c r="A18" t="s">
        <v>20</v>
      </c>
      <c r="C18" s="3"/>
      <c r="D18" s="9"/>
      <c r="E18" s="3"/>
    </row>
    <row r="19" spans="3:5" ht="12.75">
      <c r="C19" s="3"/>
      <c r="D19" s="9"/>
      <c r="E19" s="3"/>
    </row>
    <row r="20" spans="1:5" ht="13.5" thickBot="1">
      <c r="A20" t="s">
        <v>21</v>
      </c>
      <c r="C20" s="5">
        <f>SUM(C16:C19)</f>
        <v>0</v>
      </c>
      <c r="D20" s="9"/>
      <c r="E20" s="5">
        <f>SUM(E16:E19)</f>
        <v>0</v>
      </c>
    </row>
    <row r="21" ht="13.5" thickTop="1"/>
  </sheetData>
  <printOptions/>
  <pageMargins left="0.75" right="0.58" top="0.81" bottom="0.64" header="0.5" footer="0.44"/>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F100"/>
  <sheetViews>
    <sheetView tabSelected="1" zoomScaleSheetLayoutView="100" workbookViewId="0" topLeftCell="A1">
      <pane xSplit="2" ySplit="6" topLeftCell="C7" activePane="bottomRight" state="frozen"/>
      <selection pane="topLeft" activeCell="F6" sqref="F6:H6"/>
      <selection pane="topRight" activeCell="F6" sqref="F6:H6"/>
      <selection pane="bottomLeft" activeCell="F6" sqref="F6:H6"/>
      <selection pane="bottomRight" activeCell="D9" sqref="D9"/>
    </sheetView>
  </sheetViews>
  <sheetFormatPr defaultColWidth="9.140625" defaultRowHeight="12.75" outlineLevelRow="1"/>
  <cols>
    <col min="1" max="1" width="2.140625" style="37" customWidth="1"/>
    <col min="2" max="2" width="37.57421875" style="37" customWidth="1"/>
    <col min="3" max="3" width="17.421875" style="37" customWidth="1"/>
    <col min="4" max="4" width="2.140625" style="44" customWidth="1"/>
    <col min="5" max="5" width="14.8515625" style="43" customWidth="1"/>
    <col min="6" max="6" width="19.8515625" style="37" bestFit="1" customWidth="1"/>
    <col min="7" max="16384" width="9.140625" style="37" customWidth="1"/>
  </cols>
  <sheetData>
    <row r="1" ht="16.5">
      <c r="A1" s="52" t="s">
        <v>0</v>
      </c>
    </row>
    <row r="3" spans="1:3" ht="16.5">
      <c r="A3" s="52" t="s">
        <v>72</v>
      </c>
      <c r="B3" s="53"/>
      <c r="C3" s="53"/>
    </row>
    <row r="4" spans="1:3" ht="16.5">
      <c r="A4" s="67" t="s">
        <v>92</v>
      </c>
      <c r="B4" s="53"/>
      <c r="C4" s="53"/>
    </row>
    <row r="5" spans="3:5" ht="12.75">
      <c r="C5" s="68" t="s">
        <v>9</v>
      </c>
      <c r="D5" s="55"/>
      <c r="E5" s="69" t="s">
        <v>9</v>
      </c>
    </row>
    <row r="6" spans="3:5" ht="12.75">
      <c r="C6" s="95" t="s">
        <v>97</v>
      </c>
      <c r="D6" s="70"/>
      <c r="E6" s="95" t="s">
        <v>76</v>
      </c>
    </row>
    <row r="7" spans="3:5" ht="12.75">
      <c r="C7" s="47" t="s">
        <v>63</v>
      </c>
      <c r="D7" s="38"/>
      <c r="E7" s="47" t="s">
        <v>63</v>
      </c>
    </row>
    <row r="8" spans="4:5" ht="12.75">
      <c r="D8" s="38"/>
      <c r="E8" s="47"/>
    </row>
    <row r="9" spans="1:5" s="56" customFormat="1" ht="15">
      <c r="A9" s="56" t="s">
        <v>88</v>
      </c>
      <c r="C9" s="49">
        <v>5637</v>
      </c>
      <c r="D9" s="57"/>
      <c r="E9" s="49">
        <v>5932</v>
      </c>
    </row>
    <row r="10" spans="3:5" ht="12.75">
      <c r="C10" s="77"/>
      <c r="D10" s="38"/>
      <c r="E10" s="47"/>
    </row>
    <row r="11" spans="1:6" s="56" customFormat="1" ht="15">
      <c r="A11" s="56" t="s">
        <v>40</v>
      </c>
      <c r="C11" s="49">
        <v>306739</v>
      </c>
      <c r="D11" s="57"/>
      <c r="E11" s="46">
        <v>269529</v>
      </c>
      <c r="F11" s="71"/>
    </row>
    <row r="12" spans="3:6" ht="12.75">
      <c r="C12" s="77"/>
      <c r="D12" s="38"/>
      <c r="E12" s="47"/>
      <c r="F12" s="71"/>
    </row>
    <row r="13" spans="1:6" s="56" customFormat="1" ht="15">
      <c r="A13" s="56" t="s">
        <v>41</v>
      </c>
      <c r="C13" s="49">
        <v>202</v>
      </c>
      <c r="D13" s="57"/>
      <c r="E13" s="46">
        <v>202</v>
      </c>
      <c r="F13" s="72"/>
    </row>
    <row r="14" spans="3:5" ht="12.75">
      <c r="C14" s="77"/>
      <c r="D14" s="38"/>
      <c r="E14" s="47"/>
    </row>
    <row r="15" spans="1:6" s="56" customFormat="1" ht="15">
      <c r="A15" s="56" t="s">
        <v>28</v>
      </c>
      <c r="C15" s="49">
        <v>5030</v>
      </c>
      <c r="D15" s="57"/>
      <c r="E15" s="46">
        <v>12411</v>
      </c>
      <c r="F15" s="73"/>
    </row>
    <row r="16" spans="3:5" ht="12.75">
      <c r="C16" s="77"/>
      <c r="D16" s="38"/>
      <c r="E16" s="47"/>
    </row>
    <row r="17" spans="1:5" s="56" customFormat="1" ht="15">
      <c r="A17" s="56" t="s">
        <v>74</v>
      </c>
      <c r="C17" s="49">
        <v>1454089</v>
      </c>
      <c r="D17" s="57"/>
      <c r="E17" s="46">
        <v>1444400</v>
      </c>
    </row>
    <row r="18" spans="3:5" ht="12.75">
      <c r="C18" s="77"/>
      <c r="D18" s="38"/>
      <c r="E18" s="47"/>
    </row>
    <row r="19" spans="1:5" ht="15">
      <c r="A19" s="74" t="s">
        <v>80</v>
      </c>
      <c r="C19" s="49">
        <v>1250</v>
      </c>
      <c r="D19" s="57"/>
      <c r="E19" s="46">
        <v>540</v>
      </c>
    </row>
    <row r="20" spans="3:5" ht="12.75">
      <c r="C20" s="77"/>
      <c r="D20" s="38"/>
      <c r="E20" s="47"/>
    </row>
    <row r="21" spans="1:5" s="56" customFormat="1" ht="15">
      <c r="A21" s="56" t="s">
        <v>32</v>
      </c>
      <c r="C21" s="49"/>
      <c r="D21" s="57"/>
      <c r="E21" s="46"/>
    </row>
    <row r="22" spans="2:5" s="56" customFormat="1" ht="15">
      <c r="B22" s="56" t="s">
        <v>10</v>
      </c>
      <c r="C22" s="49">
        <v>1391</v>
      </c>
      <c r="D22" s="57"/>
      <c r="E22" s="46">
        <v>421</v>
      </c>
    </row>
    <row r="23" spans="2:6" s="56" customFormat="1" ht="15">
      <c r="B23" s="56" t="s">
        <v>42</v>
      </c>
      <c r="C23" s="96">
        <v>63597</v>
      </c>
      <c r="D23" s="57"/>
      <c r="E23" s="46">
        <v>54180</v>
      </c>
      <c r="F23" s="71"/>
    </row>
    <row r="24" spans="2:6" s="56" customFormat="1" ht="15">
      <c r="B24" s="56" t="s">
        <v>43</v>
      </c>
      <c r="C24" s="49">
        <v>162282</v>
      </c>
      <c r="D24" s="57"/>
      <c r="E24" s="46">
        <v>179081</v>
      </c>
      <c r="F24" s="71"/>
    </row>
    <row r="25" spans="2:5" s="56" customFormat="1" ht="15">
      <c r="B25" s="56" t="s">
        <v>44</v>
      </c>
      <c r="C25" s="49">
        <v>1059</v>
      </c>
      <c r="D25" s="57"/>
      <c r="E25" s="46">
        <v>1102</v>
      </c>
    </row>
    <row r="26" spans="3:5" s="56" customFormat="1" ht="15">
      <c r="C26" s="75">
        <f>SUM(C22:C25)</f>
        <v>228329</v>
      </c>
      <c r="D26" s="57"/>
      <c r="E26" s="76">
        <f>SUM(E22:E25)</f>
        <v>234784</v>
      </c>
    </row>
    <row r="27" spans="3:5" ht="12.75">
      <c r="C27" s="77"/>
      <c r="D27" s="38"/>
      <c r="E27" s="47"/>
    </row>
    <row r="28" spans="1:5" s="56" customFormat="1" ht="15">
      <c r="A28" s="56" t="s">
        <v>33</v>
      </c>
      <c r="C28" s="49"/>
      <c r="D28" s="57"/>
      <c r="E28" s="46"/>
    </row>
    <row r="29" spans="2:5" s="56" customFormat="1" ht="15">
      <c r="B29" s="56" t="s">
        <v>45</v>
      </c>
      <c r="C29" s="49">
        <v>0</v>
      </c>
      <c r="D29" s="57"/>
      <c r="E29" s="46">
        <v>126</v>
      </c>
    </row>
    <row r="30" spans="2:5" s="56" customFormat="1" ht="15">
      <c r="B30" s="56" t="s">
        <v>46</v>
      </c>
      <c r="C30" s="96">
        <v>33221</v>
      </c>
      <c r="D30" s="57"/>
      <c r="E30" s="46">
        <v>28749</v>
      </c>
    </row>
    <row r="31" spans="2:5" s="56" customFormat="1" ht="15">
      <c r="B31" s="56" t="s">
        <v>47</v>
      </c>
      <c r="C31" s="49">
        <v>8291</v>
      </c>
      <c r="D31" s="57"/>
      <c r="E31" s="46">
        <v>8292</v>
      </c>
    </row>
    <row r="32" spans="2:5" s="56" customFormat="1" ht="15">
      <c r="B32" s="56" t="s">
        <v>48</v>
      </c>
      <c r="C32" s="49">
        <v>2285</v>
      </c>
      <c r="D32" s="57"/>
      <c r="E32" s="46">
        <v>1301</v>
      </c>
    </row>
    <row r="33" spans="2:5" s="56" customFormat="1" ht="15">
      <c r="B33" s="56" t="s">
        <v>34</v>
      </c>
      <c r="C33" s="49">
        <v>28700</v>
      </c>
      <c r="D33" s="57"/>
      <c r="E33" s="46">
        <v>24800</v>
      </c>
    </row>
    <row r="34" spans="2:5" s="56" customFormat="1" ht="15">
      <c r="B34" s="56" t="s">
        <v>7</v>
      </c>
      <c r="C34" s="49">
        <v>671</v>
      </c>
      <c r="D34" s="57"/>
      <c r="E34" s="46">
        <v>903</v>
      </c>
    </row>
    <row r="35" spans="2:6" s="56" customFormat="1" ht="15">
      <c r="B35" s="56" t="s">
        <v>49</v>
      </c>
      <c r="C35" s="49">
        <v>0</v>
      </c>
      <c r="D35" s="57"/>
      <c r="E35" s="46">
        <v>13854</v>
      </c>
      <c r="F35" s="71"/>
    </row>
    <row r="36" spans="3:5" s="56" customFormat="1" ht="15">
      <c r="C36" s="78">
        <f>SUM(C29:C35)</f>
        <v>73168</v>
      </c>
      <c r="D36" s="57"/>
      <c r="E36" s="76">
        <f>SUM(E29:E35)</f>
        <v>78025</v>
      </c>
    </row>
    <row r="37" spans="3:5" ht="12.75">
      <c r="C37" s="77"/>
      <c r="D37" s="38"/>
      <c r="E37" s="47"/>
    </row>
    <row r="38" spans="1:5" s="56" customFormat="1" ht="15">
      <c r="A38" s="56" t="s">
        <v>35</v>
      </c>
      <c r="C38" s="46">
        <f>C26-C36</f>
        <v>155161</v>
      </c>
      <c r="D38" s="57"/>
      <c r="E38" s="46">
        <f>E26-E36</f>
        <v>156759</v>
      </c>
    </row>
    <row r="39" spans="3:5" ht="12.75">
      <c r="C39" s="77"/>
      <c r="D39" s="38"/>
      <c r="E39" s="47"/>
    </row>
    <row r="40" spans="3:5" s="56" customFormat="1" ht="15.75" thickBot="1">
      <c r="C40" s="48">
        <f>SUM(C9:C19,C38)</f>
        <v>1928108</v>
      </c>
      <c r="D40" s="79"/>
      <c r="E40" s="48">
        <f>SUM(E9:E19,E38)</f>
        <v>1889773</v>
      </c>
    </row>
    <row r="41" spans="3:5" ht="13.5" thickTop="1">
      <c r="C41" s="80"/>
      <c r="D41" s="38"/>
      <c r="E41" s="47"/>
    </row>
    <row r="42" spans="3:5" ht="12.75">
      <c r="C42" s="80"/>
      <c r="D42" s="38"/>
      <c r="E42" s="47"/>
    </row>
    <row r="43" spans="1:5" s="56" customFormat="1" ht="15">
      <c r="A43" s="56" t="s">
        <v>36</v>
      </c>
      <c r="C43" s="49">
        <v>482805</v>
      </c>
      <c r="D43" s="57"/>
      <c r="E43" s="46">
        <v>481053</v>
      </c>
    </row>
    <row r="44" spans="1:5" s="56" customFormat="1" ht="15">
      <c r="A44" s="56" t="s">
        <v>11</v>
      </c>
      <c r="C44" s="49"/>
      <c r="D44" s="57"/>
      <c r="E44" s="46"/>
    </row>
    <row r="45" spans="2:5" s="56" customFormat="1" ht="15">
      <c r="B45" s="56" t="s">
        <v>50</v>
      </c>
      <c r="C45" s="49">
        <v>179719</v>
      </c>
      <c r="D45" s="57"/>
      <c r="E45" s="46">
        <v>177900</v>
      </c>
    </row>
    <row r="46" spans="2:6" s="56" customFormat="1" ht="15">
      <c r="B46" s="56" t="s">
        <v>51</v>
      </c>
      <c r="C46" s="50">
        <v>143095</v>
      </c>
      <c r="D46" s="57"/>
      <c r="E46" s="97">
        <v>106032</v>
      </c>
      <c r="F46" s="71"/>
    </row>
    <row r="47" spans="1:5" s="56" customFormat="1" ht="15">
      <c r="A47" s="56" t="s">
        <v>90</v>
      </c>
      <c r="C47" s="49">
        <f>SUM(C43:C46)</f>
        <v>805619</v>
      </c>
      <c r="D47" s="57"/>
      <c r="E47" s="46">
        <f>SUM(E43:E46)</f>
        <v>764985</v>
      </c>
    </row>
    <row r="48" spans="3:5" ht="12.75">
      <c r="C48" s="77"/>
      <c r="D48" s="38"/>
      <c r="E48" s="47"/>
    </row>
    <row r="49" spans="1:5" s="56" customFormat="1" ht="15">
      <c r="A49" s="56" t="s">
        <v>39</v>
      </c>
      <c r="C49" s="49">
        <v>40480</v>
      </c>
      <c r="D49" s="57"/>
      <c r="E49" s="46">
        <v>41261</v>
      </c>
    </row>
    <row r="50" spans="1:6" s="56" customFormat="1" ht="15">
      <c r="A50" s="56" t="s">
        <v>38</v>
      </c>
      <c r="C50" s="49">
        <v>53153</v>
      </c>
      <c r="D50" s="57"/>
      <c r="E50" s="46">
        <v>40543</v>
      </c>
      <c r="F50" s="71"/>
    </row>
    <row r="51" spans="1:5" s="56" customFormat="1" ht="15">
      <c r="A51" s="56" t="s">
        <v>37</v>
      </c>
      <c r="C51" s="49">
        <v>1028856</v>
      </c>
      <c r="D51" s="57"/>
      <c r="E51" s="46">
        <v>1042984</v>
      </c>
    </row>
    <row r="52" spans="3:5" ht="12.75">
      <c r="C52" s="77"/>
      <c r="D52" s="38"/>
      <c r="E52" s="47"/>
    </row>
    <row r="53" spans="3:5" s="56" customFormat="1" ht="15.75" thickBot="1">
      <c r="C53" s="48">
        <f>SUM(C47:C52)</f>
        <v>1928108</v>
      </c>
      <c r="D53" s="79"/>
      <c r="E53" s="48">
        <f>SUM(E47:E52)</f>
        <v>1889773</v>
      </c>
    </row>
    <row r="54" ht="12" customHeight="1" thickTop="1"/>
    <row r="81" ht="12.75" hidden="1" outlineLevel="1">
      <c r="A81" s="81" t="s">
        <v>52</v>
      </c>
    </row>
    <row r="82" ht="12.75" hidden="1" outlineLevel="1"/>
    <row r="83" spans="1:3" ht="12.75" hidden="1" outlineLevel="1">
      <c r="A83" s="37">
        <v>1</v>
      </c>
      <c r="B83" s="82" t="s">
        <v>53</v>
      </c>
      <c r="C83" s="82"/>
    </row>
    <row r="84" spans="2:5" ht="12.75" hidden="1" outlineLevel="1">
      <c r="B84" s="37" t="s">
        <v>51</v>
      </c>
      <c r="E84" s="43">
        <f>239674-67677</f>
        <v>171997</v>
      </c>
    </row>
    <row r="85" spans="2:5" ht="12.75" hidden="1" outlineLevel="1">
      <c r="B85" s="37" t="s">
        <v>55</v>
      </c>
      <c r="E85" s="43">
        <f>68276-18696</f>
        <v>49580</v>
      </c>
    </row>
    <row r="86" spans="2:5" ht="12.75" hidden="1" outlineLevel="1">
      <c r="B86" s="37" t="s">
        <v>56</v>
      </c>
      <c r="E86" s="43">
        <v>-218049</v>
      </c>
    </row>
    <row r="87" spans="2:5" ht="12.75" hidden="1" outlineLevel="1">
      <c r="B87" s="37" t="s">
        <v>40</v>
      </c>
      <c r="E87" s="43">
        <f>123564-127092</f>
        <v>-3528</v>
      </c>
    </row>
    <row r="88" ht="13.5" hidden="1" outlineLevel="1" thickBot="1">
      <c r="E88" s="66">
        <f>SUM(E84:E87)</f>
        <v>0</v>
      </c>
    </row>
    <row r="89" ht="13.5" hidden="1" outlineLevel="1" thickTop="1"/>
    <row r="90" spans="1:3" ht="12.75" hidden="1" outlineLevel="1">
      <c r="A90" s="37">
        <v>2</v>
      </c>
      <c r="B90" s="82" t="s">
        <v>54</v>
      </c>
      <c r="C90" s="82"/>
    </row>
    <row r="91" spans="2:5" ht="12.75" hidden="1" outlineLevel="1">
      <c r="B91" s="37" t="s">
        <v>49</v>
      </c>
      <c r="E91" s="43">
        <v>13831</v>
      </c>
    </row>
    <row r="92" spans="2:5" ht="12.75" hidden="1" outlineLevel="1">
      <c r="B92" s="37" t="s">
        <v>51</v>
      </c>
      <c r="E92" s="43">
        <f>-E91</f>
        <v>-13831</v>
      </c>
    </row>
    <row r="93" ht="13.5" hidden="1" outlineLevel="1" thickBot="1">
      <c r="E93" s="66">
        <f>SUM(E91:E92)</f>
        <v>0</v>
      </c>
    </row>
    <row r="94" ht="13.5" hidden="1" outlineLevel="1" thickTop="1">
      <c r="E94" s="44"/>
    </row>
    <row r="95" spans="2:5" ht="12.75" hidden="1" outlineLevel="1">
      <c r="B95" s="82" t="s">
        <v>57</v>
      </c>
      <c r="C95" s="82"/>
      <c r="E95" s="44"/>
    </row>
    <row r="96" spans="2:5" ht="12.75" hidden="1" outlineLevel="1">
      <c r="B96" s="37" t="s">
        <v>58</v>
      </c>
      <c r="E96" s="44">
        <v>239674</v>
      </c>
    </row>
    <row r="97" spans="2:5" ht="12.75" hidden="1" outlineLevel="1">
      <c r="B97" s="37" t="s">
        <v>59</v>
      </c>
      <c r="E97" s="58">
        <f>-E84</f>
        <v>-171997</v>
      </c>
    </row>
    <row r="98" spans="2:5" ht="12.75" hidden="1" outlineLevel="1">
      <c r="B98" s="37" t="s">
        <v>61</v>
      </c>
      <c r="E98" s="44">
        <f>SUM(E96:E97)</f>
        <v>67677</v>
      </c>
    </row>
    <row r="99" spans="2:5" ht="12.75" hidden="1" outlineLevel="1">
      <c r="B99" s="37" t="s">
        <v>60</v>
      </c>
      <c r="E99" s="43">
        <f>-E92</f>
        <v>13831</v>
      </c>
    </row>
    <row r="100" spans="2:5" ht="13.5" hidden="1" outlineLevel="1" thickBot="1">
      <c r="B100" s="37" t="s">
        <v>62</v>
      </c>
      <c r="E100" s="66">
        <f>SUM(E96:E99)</f>
        <v>149185</v>
      </c>
    </row>
    <row r="101" ht="13.5" hidden="1" outlineLevel="1" thickTop="1"/>
    <row r="102" ht="12.75" collapsed="1"/>
  </sheetData>
  <printOptions/>
  <pageMargins left="0.64" right="0.34" top="0.45" bottom="0" header="0.5" footer="0.5"/>
  <pageSetup firstPageNumber="1" useFirstPageNumber="1" horizontalDpi="360" verticalDpi="360" orientation="portrait" paperSize="9" scale="90" r:id="rId2"/>
  <headerFooter alignWithMargins="0">
    <oddFooter>&amp;C&amp;"Times New Roman,Regular"&amp;11&amp;P</oddFooter>
  </headerFooter>
  <rowBreaks count="1" manualBreakCount="1">
    <brk id="58" max="5" man="1"/>
  </rowBreaks>
  <drawing r:id="rId1"/>
</worksheet>
</file>

<file path=xl/worksheets/sheet3.xml><?xml version="1.0" encoding="utf-8"?>
<worksheet xmlns="http://schemas.openxmlformats.org/spreadsheetml/2006/main" xmlns:r="http://schemas.openxmlformats.org/officeDocument/2006/relationships">
  <dimension ref="A1:K33"/>
  <sheetViews>
    <sheetView zoomScaleSheetLayoutView="75" workbookViewId="0" topLeftCell="A1">
      <pane xSplit="1" ySplit="7" topLeftCell="B34" activePane="bottomRight" state="frozen"/>
      <selection pane="topLeft" activeCell="F6" sqref="F6:H6"/>
      <selection pane="topRight" activeCell="F6" sqref="F6:H6"/>
      <selection pane="bottomLeft" activeCell="F6" sqref="F6:H6"/>
      <selection pane="bottomRight" activeCell="A41" sqref="A41"/>
    </sheetView>
  </sheetViews>
  <sheetFormatPr defaultColWidth="9.140625" defaultRowHeight="12.75"/>
  <cols>
    <col min="1" max="1" width="37.00390625" style="37" customWidth="1"/>
    <col min="2" max="2" width="0.9921875" style="37" customWidth="1"/>
    <col min="3" max="3" width="12.8515625" style="43" customWidth="1"/>
    <col min="4" max="4" width="1.421875" style="44" customWidth="1"/>
    <col min="5" max="5" width="14.28125" style="43" customWidth="1"/>
    <col min="6" max="6" width="1.8515625" style="44" customWidth="1"/>
    <col min="7" max="7" width="12.28125" style="43" customWidth="1"/>
    <col min="8" max="8" width="1.421875" style="44" customWidth="1"/>
    <col min="9" max="9" width="13.8515625" style="43" bestFit="1" customWidth="1"/>
    <col min="10" max="10" width="6.57421875" style="37" bestFit="1" customWidth="1"/>
    <col min="11" max="16384" width="9.140625" style="37" customWidth="1"/>
  </cols>
  <sheetData>
    <row r="1" spans="1:2" ht="16.5">
      <c r="A1" s="52" t="s">
        <v>0</v>
      </c>
      <c r="B1" s="52"/>
    </row>
    <row r="3" spans="1:2" ht="16.5">
      <c r="A3" s="52" t="s">
        <v>8</v>
      </c>
      <c r="B3" s="52"/>
    </row>
    <row r="4" spans="1:2" ht="16.5">
      <c r="A4" s="67" t="s">
        <v>93</v>
      </c>
      <c r="B4" s="52"/>
    </row>
    <row r="5" spans="1:11" ht="12.75">
      <c r="A5" s="53"/>
      <c r="B5" s="53"/>
      <c r="K5" s="54"/>
    </row>
    <row r="6" spans="3:9" ht="15">
      <c r="C6" s="98" t="s">
        <v>83</v>
      </c>
      <c r="D6" s="98"/>
      <c r="E6" s="98"/>
      <c r="F6" s="55"/>
      <c r="G6" s="98" t="s">
        <v>82</v>
      </c>
      <c r="H6" s="98"/>
      <c r="I6" s="98"/>
    </row>
    <row r="7" spans="3:9" ht="15">
      <c r="C7" s="86">
        <v>37865</v>
      </c>
      <c r="D7" s="87"/>
      <c r="E7" s="86">
        <v>37500</v>
      </c>
      <c r="F7" s="38"/>
      <c r="G7" s="86">
        <f>C7</f>
        <v>37865</v>
      </c>
      <c r="H7" s="88"/>
      <c r="I7" s="86">
        <f>E7</f>
        <v>37500</v>
      </c>
    </row>
    <row r="8" spans="3:9" s="56" customFormat="1" ht="15">
      <c r="C8" s="46" t="s">
        <v>63</v>
      </c>
      <c r="D8" s="57"/>
      <c r="E8" s="46" t="s">
        <v>63</v>
      </c>
      <c r="F8" s="57"/>
      <c r="G8" s="46" t="s">
        <v>63</v>
      </c>
      <c r="H8" s="57"/>
      <c r="I8" s="46" t="s">
        <v>63</v>
      </c>
    </row>
    <row r="9" spans="3:9" ht="12.75">
      <c r="C9" s="47"/>
      <c r="D9" s="38"/>
      <c r="E9" s="47"/>
      <c r="F9" s="38"/>
      <c r="G9" s="47"/>
      <c r="H9" s="38"/>
      <c r="I9" s="47"/>
    </row>
    <row r="10" spans="1:9" s="56" customFormat="1" ht="15">
      <c r="A10" s="56" t="s">
        <v>6</v>
      </c>
      <c r="C10" s="59">
        <v>52515</v>
      </c>
      <c r="D10" s="60"/>
      <c r="E10" s="59">
        <v>46308</v>
      </c>
      <c r="F10" s="60"/>
      <c r="G10" s="59">
        <v>103192</v>
      </c>
      <c r="H10" s="60"/>
      <c r="I10" s="59">
        <v>89721</v>
      </c>
    </row>
    <row r="12" spans="1:9" s="56" customFormat="1" ht="15">
      <c r="A12" s="56" t="s">
        <v>30</v>
      </c>
      <c r="C12" s="59">
        <v>294</v>
      </c>
      <c r="D12" s="60"/>
      <c r="E12" s="59">
        <v>1079</v>
      </c>
      <c r="F12" s="60"/>
      <c r="G12" s="59">
        <v>20387</v>
      </c>
      <c r="H12" s="60"/>
      <c r="I12" s="59">
        <v>1733</v>
      </c>
    </row>
    <row r="14" spans="1:9" s="56" customFormat="1" ht="15">
      <c r="A14" s="56" t="s">
        <v>67</v>
      </c>
      <c r="C14" s="59">
        <v>-11629</v>
      </c>
      <c r="D14" s="60"/>
      <c r="E14" s="59">
        <v>-12245</v>
      </c>
      <c r="F14" s="60"/>
      <c r="G14" s="59">
        <v>-21868</v>
      </c>
      <c r="H14" s="60"/>
      <c r="I14" s="59">
        <v>-22627</v>
      </c>
    </row>
    <row r="15" spans="3:9" ht="12.75">
      <c r="C15" s="58"/>
      <c r="E15" s="58"/>
      <c r="G15" s="58"/>
      <c r="I15" s="58"/>
    </row>
    <row r="16" spans="1:9" s="56" customFormat="1" ht="15">
      <c r="A16" s="56" t="s">
        <v>31</v>
      </c>
      <c r="C16" s="59">
        <f>SUM(C10:C15)</f>
        <v>41180</v>
      </c>
      <c r="D16" s="60"/>
      <c r="E16" s="59">
        <f>SUM(E10:E15)</f>
        <v>35142</v>
      </c>
      <c r="F16" s="60"/>
      <c r="G16" s="59">
        <f>SUM(G10:G15)</f>
        <v>101711</v>
      </c>
      <c r="H16" s="60"/>
      <c r="I16" s="59">
        <f>SUM(I10:I15)</f>
        <v>68827</v>
      </c>
    </row>
    <row r="17" spans="5:7" ht="12.75">
      <c r="E17" s="61"/>
      <c r="G17" s="61"/>
    </row>
    <row r="18" spans="1:10" s="56" customFormat="1" ht="15">
      <c r="A18" s="56" t="s">
        <v>66</v>
      </c>
      <c r="C18" s="59">
        <v>-15741</v>
      </c>
      <c r="D18" s="60"/>
      <c r="E18" s="59">
        <v>-17727</v>
      </c>
      <c r="F18" s="60"/>
      <c r="G18" s="59">
        <v>-31545</v>
      </c>
      <c r="H18" s="60"/>
      <c r="I18" s="59">
        <v>-35489</v>
      </c>
      <c r="J18" s="89"/>
    </row>
    <row r="19" spans="5:10" ht="12.75">
      <c r="E19" s="62"/>
      <c r="F19" s="90"/>
      <c r="I19" s="62"/>
      <c r="J19" s="90"/>
    </row>
    <row r="20" spans="1:9" s="56" customFormat="1" ht="15">
      <c r="A20" s="56" t="s">
        <v>75</v>
      </c>
      <c r="C20" s="59">
        <v>-149</v>
      </c>
      <c r="D20" s="60"/>
      <c r="E20" s="59">
        <v>54</v>
      </c>
      <c r="F20" s="60"/>
      <c r="G20" s="59">
        <v>-283</v>
      </c>
      <c r="H20" s="60"/>
      <c r="I20" s="59">
        <v>104</v>
      </c>
    </row>
    <row r="21" spans="3:9" ht="12.75">
      <c r="C21" s="58"/>
      <c r="E21" s="63"/>
      <c r="G21" s="58"/>
      <c r="I21" s="63"/>
    </row>
    <row r="22" spans="1:9" s="56" customFormat="1" ht="15">
      <c r="A22" s="56" t="s">
        <v>22</v>
      </c>
      <c r="C22" s="59">
        <f>SUM(C16:C21)</f>
        <v>25290</v>
      </c>
      <c r="D22" s="60"/>
      <c r="E22" s="59">
        <f>SUM(E16:E21)</f>
        <v>17469</v>
      </c>
      <c r="F22" s="60"/>
      <c r="G22" s="59">
        <f>SUM(G16:G21)</f>
        <v>69883</v>
      </c>
      <c r="H22" s="60"/>
      <c r="I22" s="59">
        <f>SUM(I16:I21)</f>
        <v>33442</v>
      </c>
    </row>
    <row r="23" ht="12.75">
      <c r="F23" s="90"/>
    </row>
    <row r="24" spans="1:10" s="56" customFormat="1" ht="15">
      <c r="A24" s="56" t="s">
        <v>7</v>
      </c>
      <c r="C24" s="59">
        <v>-7748</v>
      </c>
      <c r="D24" s="60"/>
      <c r="E24" s="59">
        <f>-4945</f>
        <v>-4945</v>
      </c>
      <c r="F24" s="89"/>
      <c r="G24" s="59">
        <f>-2844-12611-4</f>
        <v>-15459</v>
      </c>
      <c r="H24" s="60"/>
      <c r="I24" s="59">
        <v>-9369</v>
      </c>
      <c r="J24" s="89"/>
    </row>
    <row r="25" spans="5:10" ht="12.75">
      <c r="E25" s="62"/>
      <c r="F25" s="90"/>
      <c r="I25" s="62"/>
      <c r="J25" s="90"/>
    </row>
    <row r="27" spans="1:9" s="56" customFormat="1" ht="15.75" thickBot="1">
      <c r="A27" s="56" t="s">
        <v>29</v>
      </c>
      <c r="C27" s="64">
        <f>SUM(C22:C26)</f>
        <v>17542</v>
      </c>
      <c r="D27" s="65"/>
      <c r="E27" s="64">
        <f>SUM(E22:E26)</f>
        <v>12524</v>
      </c>
      <c r="F27" s="65"/>
      <c r="G27" s="64">
        <f>SUM(G22:G26)</f>
        <v>54424</v>
      </c>
      <c r="H27" s="65"/>
      <c r="I27" s="64">
        <f>SUM(I22:I26)</f>
        <v>24073</v>
      </c>
    </row>
    <row r="28" ht="13.5" thickTop="1"/>
    <row r="31" spans="1:9" s="56" customFormat="1" ht="15.75" thickBot="1">
      <c r="A31" s="56" t="s">
        <v>69</v>
      </c>
      <c r="C31" s="91">
        <v>3.6379548480487105</v>
      </c>
      <c r="D31" s="92"/>
      <c r="E31" s="91">
        <v>2.61</v>
      </c>
      <c r="F31" s="92"/>
      <c r="G31" s="91">
        <v>11.299350573853538</v>
      </c>
      <c r="H31" s="92"/>
      <c r="I31" s="91">
        <v>5.08</v>
      </c>
    </row>
    <row r="32" spans="3:9" ht="13.5" thickTop="1">
      <c r="C32" s="93"/>
      <c r="D32" s="93"/>
      <c r="E32" s="93"/>
      <c r="F32" s="93"/>
      <c r="G32" s="93"/>
      <c r="H32" s="93"/>
      <c r="I32" s="93"/>
    </row>
    <row r="33" spans="1:9" s="56" customFormat="1" ht="15.75" thickBot="1">
      <c r="A33" s="56" t="s">
        <v>70</v>
      </c>
      <c r="C33" s="94" t="s">
        <v>102</v>
      </c>
      <c r="D33" s="92"/>
      <c r="E33" s="91">
        <v>2.6</v>
      </c>
      <c r="F33" s="92"/>
      <c r="G33" s="94" t="s">
        <v>102</v>
      </c>
      <c r="H33" s="92"/>
      <c r="I33" s="91">
        <v>5.07</v>
      </c>
    </row>
    <row r="34" ht="13.5" thickTop="1"/>
  </sheetData>
  <mergeCells count="2">
    <mergeCell ref="C6:E6"/>
    <mergeCell ref="G6:I6"/>
  </mergeCells>
  <printOptions/>
  <pageMargins left="0.64" right="0.31" top="0.7" bottom="0.72" header="0.5" footer="0.5"/>
  <pageSetup firstPageNumber="2" useFirstPageNumber="1" horizontalDpi="600" verticalDpi="600" orientation="portrait" paperSize="9" scale="95"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1">
      <pane xSplit="1" ySplit="9" topLeftCell="B38" activePane="bottomRight" state="frozen"/>
      <selection pane="topLeft" activeCell="F6" sqref="F6:H6"/>
      <selection pane="topRight" activeCell="F6" sqref="F6:H6"/>
      <selection pane="bottomLeft" activeCell="F6" sqref="F6:H6"/>
      <selection pane="bottomRight" activeCell="I48" sqref="I48"/>
    </sheetView>
  </sheetViews>
  <sheetFormatPr defaultColWidth="9.140625" defaultRowHeight="12.75"/>
  <cols>
    <col min="1" max="1" width="33.57421875" style="11" customWidth="1"/>
    <col min="2" max="2" width="11.421875" style="11" customWidth="1"/>
    <col min="3" max="3" width="11.00390625" style="12" customWidth="1"/>
    <col min="4" max="4" width="2.140625" style="13" customWidth="1"/>
    <col min="5" max="5" width="12.140625" style="12" bestFit="1" customWidth="1"/>
    <col min="6" max="6" width="2.140625" style="13" customWidth="1"/>
    <col min="7" max="7" width="12.421875" style="12" bestFit="1" customWidth="1"/>
    <col min="8" max="8" width="2.140625" style="13" customWidth="1"/>
    <col min="9" max="9" width="11.140625" style="12" customWidth="1"/>
    <col min="10" max="16384" width="9.140625" style="11" customWidth="1"/>
  </cols>
  <sheetData>
    <row r="1" spans="1:2" ht="16.5">
      <c r="A1" s="40" t="s">
        <v>0</v>
      </c>
      <c r="B1" s="40"/>
    </row>
    <row r="3" spans="1:2" ht="16.5">
      <c r="A3" s="40" t="s">
        <v>64</v>
      </c>
      <c r="B3" s="40"/>
    </row>
    <row r="4" spans="1:2" ht="16.5">
      <c r="A4" s="40" t="str">
        <f>+'Income statement'!A4</f>
        <v>For The Period Ended 30 September 2003</v>
      </c>
      <c r="B4" s="40"/>
    </row>
    <row r="6" spans="3:9" ht="15">
      <c r="C6" s="21"/>
      <c r="D6" s="22"/>
      <c r="E6" s="21" t="s">
        <v>25</v>
      </c>
      <c r="F6" s="22"/>
      <c r="G6" s="21"/>
      <c r="H6" s="22"/>
      <c r="I6" s="21"/>
    </row>
    <row r="7" spans="3:9" ht="15">
      <c r="C7" s="24"/>
      <c r="D7" s="25"/>
      <c r="E7" s="24" t="s">
        <v>26</v>
      </c>
      <c r="F7" s="25"/>
      <c r="G7" s="24" t="s">
        <v>27</v>
      </c>
      <c r="H7" s="25"/>
      <c r="I7" s="24"/>
    </row>
    <row r="8" spans="3:9" ht="15">
      <c r="C8" s="24" t="s">
        <v>23</v>
      </c>
      <c r="D8" s="25"/>
      <c r="E8" s="24" t="s">
        <v>23</v>
      </c>
      <c r="F8" s="25"/>
      <c r="G8" s="24" t="s">
        <v>13</v>
      </c>
      <c r="H8" s="25"/>
      <c r="I8" s="24"/>
    </row>
    <row r="9" spans="3:9" ht="15">
      <c r="C9" s="33" t="s">
        <v>12</v>
      </c>
      <c r="D9" s="34"/>
      <c r="E9" s="33" t="s">
        <v>24</v>
      </c>
      <c r="F9" s="34"/>
      <c r="G9" s="33" t="s">
        <v>14</v>
      </c>
      <c r="H9" s="25"/>
      <c r="I9" s="33" t="s">
        <v>15</v>
      </c>
    </row>
    <row r="10" spans="3:9" ht="15">
      <c r="C10" s="24" t="s">
        <v>63</v>
      </c>
      <c r="D10" s="25"/>
      <c r="E10" s="24" t="s">
        <v>63</v>
      </c>
      <c r="F10" s="25"/>
      <c r="G10" s="24" t="s">
        <v>63</v>
      </c>
      <c r="H10" s="25"/>
      <c r="I10" s="24" t="s">
        <v>63</v>
      </c>
    </row>
    <row r="12" spans="1:9" s="18" customFormat="1" ht="15">
      <c r="A12" s="27" t="s">
        <v>94</v>
      </c>
      <c r="B12" s="27"/>
      <c r="C12" s="19"/>
      <c r="D12" s="20"/>
      <c r="E12" s="19"/>
      <c r="F12" s="20"/>
      <c r="G12" s="19"/>
      <c r="H12" s="20"/>
      <c r="I12" s="19"/>
    </row>
    <row r="14" spans="1:9" s="18" customFormat="1" ht="15">
      <c r="A14" s="18" t="s">
        <v>84</v>
      </c>
      <c r="C14" s="59">
        <v>481053</v>
      </c>
      <c r="D14" s="60"/>
      <c r="E14" s="59">
        <v>177900</v>
      </c>
      <c r="F14" s="60"/>
      <c r="G14" s="59">
        <v>106032</v>
      </c>
      <c r="H14" s="60"/>
      <c r="I14" s="59">
        <f>SUM(C14:H14)</f>
        <v>764985</v>
      </c>
    </row>
    <row r="15" spans="3:9" ht="12.75">
      <c r="C15" s="43"/>
      <c r="D15" s="44"/>
      <c r="E15" s="43"/>
      <c r="F15" s="44"/>
      <c r="G15" s="43"/>
      <c r="H15" s="44"/>
      <c r="I15" s="43"/>
    </row>
    <row r="16" spans="1:9" s="18" customFormat="1" ht="15">
      <c r="A16" s="35" t="s">
        <v>29</v>
      </c>
      <c r="B16" s="35"/>
      <c r="C16" s="60"/>
      <c r="D16" s="60"/>
      <c r="E16" s="60"/>
      <c r="F16" s="60"/>
      <c r="G16" s="60">
        <v>54424</v>
      </c>
      <c r="H16" s="60"/>
      <c r="I16" s="60">
        <f>SUM(C16:H16)</f>
        <v>54424</v>
      </c>
    </row>
    <row r="17" spans="1:9" s="18" customFormat="1" ht="15">
      <c r="A17" s="35" t="s">
        <v>65</v>
      </c>
      <c r="B17" s="35"/>
      <c r="C17" s="60"/>
      <c r="D17" s="60"/>
      <c r="E17" s="60"/>
      <c r="F17" s="60"/>
      <c r="G17" s="60">
        <v>-17361</v>
      </c>
      <c r="H17" s="60"/>
      <c r="I17" s="60">
        <f>SUM(C17:H17)</f>
        <v>-17361</v>
      </c>
    </row>
    <row r="18" spans="1:9" s="18" customFormat="1" ht="15">
      <c r="A18" s="35" t="s">
        <v>71</v>
      </c>
      <c r="B18" s="35"/>
      <c r="C18" s="60">
        <v>1752</v>
      </c>
      <c r="D18" s="60"/>
      <c r="E18" s="60">
        <v>1819</v>
      </c>
      <c r="F18" s="60"/>
      <c r="G18" s="60"/>
      <c r="H18" s="60"/>
      <c r="I18" s="60">
        <f>SUM(C18:H18)</f>
        <v>3571</v>
      </c>
    </row>
    <row r="19" spans="1:9" ht="12.75">
      <c r="A19" s="32"/>
      <c r="B19" s="32"/>
      <c r="C19" s="44"/>
      <c r="D19" s="44"/>
      <c r="E19" s="44"/>
      <c r="F19" s="44"/>
      <c r="G19" s="44"/>
      <c r="H19" s="44"/>
      <c r="I19" s="44"/>
    </row>
    <row r="20" spans="1:9" s="18" customFormat="1" ht="15.75" thickBot="1">
      <c r="A20" s="42" t="s">
        <v>95</v>
      </c>
      <c r="B20" s="42"/>
      <c r="C20" s="64">
        <f>SUM(C14:C18)</f>
        <v>482805</v>
      </c>
      <c r="D20" s="65"/>
      <c r="E20" s="64">
        <f>SUM(E14:E18)</f>
        <v>179719</v>
      </c>
      <c r="F20" s="65"/>
      <c r="G20" s="64">
        <f>SUM(G14:G18)</f>
        <v>143095</v>
      </c>
      <c r="H20" s="65"/>
      <c r="I20" s="64">
        <f>SUM(I14:I18)</f>
        <v>805619</v>
      </c>
    </row>
    <row r="21" spans="1:9" s="18" customFormat="1" ht="15.75" thickTop="1">
      <c r="A21" s="42"/>
      <c r="B21" s="42"/>
      <c r="C21" s="29"/>
      <c r="D21" s="29"/>
      <c r="E21" s="29"/>
      <c r="F21" s="29"/>
      <c r="G21" s="29"/>
      <c r="H21" s="29"/>
      <c r="I21" s="29"/>
    </row>
    <row r="22" spans="1:9" s="18" customFormat="1" ht="15">
      <c r="A22" s="27" t="s">
        <v>96</v>
      </c>
      <c r="B22" s="27"/>
      <c r="C22" s="19"/>
      <c r="D22" s="20"/>
      <c r="E22" s="19"/>
      <c r="F22" s="20"/>
      <c r="G22" s="19"/>
      <c r="H22" s="20"/>
      <c r="I22" s="19"/>
    </row>
    <row r="24" spans="1:9" s="18" customFormat="1" ht="15">
      <c r="A24" s="18" t="s">
        <v>68</v>
      </c>
      <c r="C24" s="19">
        <v>453696</v>
      </c>
      <c r="D24" s="20"/>
      <c r="E24" s="19">
        <v>132599</v>
      </c>
      <c r="F24" s="20"/>
      <c r="G24" s="19">
        <v>81508</v>
      </c>
      <c r="H24" s="20"/>
      <c r="I24" s="19">
        <f>SUM(C24:H24)</f>
        <v>667803</v>
      </c>
    </row>
    <row r="26" spans="1:9" s="18" customFormat="1" ht="15">
      <c r="A26" s="35" t="s">
        <v>29</v>
      </c>
      <c r="B26" s="35"/>
      <c r="C26" s="20"/>
      <c r="D26" s="20"/>
      <c r="E26" s="20"/>
      <c r="F26" s="20"/>
      <c r="G26" s="20">
        <v>24073</v>
      </c>
      <c r="H26" s="20"/>
      <c r="I26" s="20">
        <f>SUM(C26:H26)</f>
        <v>24073</v>
      </c>
    </row>
    <row r="27" spans="1:9" s="18" customFormat="1" ht="15">
      <c r="A27" s="35" t="s">
        <v>65</v>
      </c>
      <c r="B27" s="35"/>
      <c r="C27" s="20"/>
      <c r="D27" s="20"/>
      <c r="E27" s="20"/>
      <c r="F27" s="20"/>
      <c r="G27" s="20">
        <v>-13842</v>
      </c>
      <c r="H27" s="20"/>
      <c r="I27" s="20">
        <f>SUM(C27:H27)</f>
        <v>-13842</v>
      </c>
    </row>
    <row r="28" spans="1:9" s="18" customFormat="1" ht="15">
      <c r="A28" s="35" t="s">
        <v>71</v>
      </c>
      <c r="B28" s="35"/>
      <c r="C28" s="20">
        <v>390</v>
      </c>
      <c r="D28" s="20"/>
      <c r="E28" s="20">
        <v>259</v>
      </c>
      <c r="F28" s="20"/>
      <c r="G28" s="20"/>
      <c r="H28" s="20"/>
      <c r="I28" s="20">
        <f>SUM(C28:H28)</f>
        <v>649</v>
      </c>
    </row>
    <row r="29" spans="1:9" s="18" customFormat="1" ht="15">
      <c r="A29" s="36" t="s">
        <v>85</v>
      </c>
      <c r="B29" s="36"/>
      <c r="C29" s="20">
        <v>26544</v>
      </c>
      <c r="D29" s="20"/>
      <c r="E29" s="20">
        <v>45656</v>
      </c>
      <c r="F29" s="20"/>
      <c r="G29" s="20"/>
      <c r="H29" s="20"/>
      <c r="I29" s="20">
        <f>SUM(C29:H29)</f>
        <v>72200</v>
      </c>
    </row>
    <row r="30" spans="1:9" s="18" customFormat="1" ht="15">
      <c r="A30" s="36" t="s">
        <v>86</v>
      </c>
      <c r="B30" s="36"/>
      <c r="C30" s="20"/>
      <c r="D30" s="20"/>
      <c r="F30" s="20"/>
      <c r="G30" s="20"/>
      <c r="H30" s="20"/>
      <c r="I30" s="20"/>
    </row>
    <row r="31" spans="1:9" s="18" customFormat="1" ht="15">
      <c r="A31" s="36" t="s">
        <v>87</v>
      </c>
      <c r="B31" s="36"/>
      <c r="C31" s="20"/>
      <c r="D31" s="20"/>
      <c r="E31" s="20">
        <v>-756</v>
      </c>
      <c r="F31" s="20"/>
      <c r="G31" s="20"/>
      <c r="H31" s="20"/>
      <c r="I31" s="20">
        <f>+E31</f>
        <v>-756</v>
      </c>
    </row>
    <row r="32" spans="3:9" ht="12.75">
      <c r="C32" s="17"/>
      <c r="E32" s="17"/>
      <c r="G32" s="17"/>
      <c r="I32" s="17"/>
    </row>
    <row r="33" spans="1:9" s="18" customFormat="1" ht="15.75" thickBot="1">
      <c r="A33" s="42" t="s">
        <v>98</v>
      </c>
      <c r="C33" s="28">
        <f>SUM(C24:C32)</f>
        <v>480630</v>
      </c>
      <c r="D33" s="29"/>
      <c r="E33" s="28">
        <f>SUM(E24:E32)</f>
        <v>177758</v>
      </c>
      <c r="F33" s="29"/>
      <c r="G33" s="28">
        <f>SUM(G24:G32)</f>
        <v>91739</v>
      </c>
      <c r="H33" s="29"/>
      <c r="I33" s="28">
        <f>SUM(I24:I32)</f>
        <v>750127</v>
      </c>
    </row>
    <row r="34" spans="7:10" ht="13.5" thickTop="1">
      <c r="G34" s="43"/>
      <c r="H34" s="44"/>
      <c r="I34" s="43"/>
      <c r="J34" s="12"/>
    </row>
    <row r="35" spans="7:9" ht="12.75">
      <c r="G35" s="43"/>
      <c r="H35" s="44"/>
      <c r="I35" s="43"/>
    </row>
  </sheetData>
  <printOptions/>
  <pageMargins left="0.39" right="0" top="0.7" bottom="0.72" header="0.5" footer="0.5"/>
  <pageSetup firstPageNumber="3" useFirstPageNumber="1" horizontalDpi="360" verticalDpi="360" orientation="portrait" paperSize="9" scale="95" r:id="rId2"/>
  <headerFooter alignWithMargins="0">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E30"/>
  <sheetViews>
    <sheetView zoomScaleSheetLayoutView="75" workbookViewId="0" topLeftCell="A23">
      <selection activeCell="A43" sqref="A43"/>
    </sheetView>
  </sheetViews>
  <sheetFormatPr defaultColWidth="9.140625" defaultRowHeight="12.75"/>
  <cols>
    <col min="1" max="1" width="1.57421875" style="11" customWidth="1"/>
    <col min="2" max="2" width="59.00390625" style="11" customWidth="1"/>
    <col min="3" max="3" width="17.421875" style="11" customWidth="1"/>
    <col min="4" max="4" width="3.28125" style="31" customWidth="1"/>
    <col min="5" max="5" width="17.421875" style="12" customWidth="1"/>
    <col min="6" max="6" width="3.140625" style="11" customWidth="1"/>
    <col min="7" max="16384" width="9.140625" style="11" customWidth="1"/>
  </cols>
  <sheetData>
    <row r="1" ht="16.5">
      <c r="A1" s="40" t="s">
        <v>0</v>
      </c>
    </row>
    <row r="3" spans="1:3" ht="16.5">
      <c r="A3" s="40" t="s">
        <v>91</v>
      </c>
      <c r="B3" s="10"/>
      <c r="C3" s="10"/>
    </row>
    <row r="4" spans="1:3" ht="16.5">
      <c r="A4" s="40" t="str">
        <f>+'Income statement'!A4</f>
        <v>For The Period Ended 30 September 2003</v>
      </c>
      <c r="B4" s="10"/>
      <c r="C4" s="10"/>
    </row>
    <row r="5" ht="12.75">
      <c r="E5" s="14"/>
    </row>
    <row r="6" spans="3:5" ht="15">
      <c r="C6" s="83" t="s">
        <v>103</v>
      </c>
      <c r="D6" s="22"/>
      <c r="E6" s="21" t="s">
        <v>103</v>
      </c>
    </row>
    <row r="7" spans="3:5" ht="15">
      <c r="C7" s="84" t="s">
        <v>97</v>
      </c>
      <c r="D7" s="23"/>
      <c r="E7" s="85" t="s">
        <v>100</v>
      </c>
    </row>
    <row r="8" spans="3:5" ht="15">
      <c r="C8" s="46" t="s">
        <v>63</v>
      </c>
      <c r="D8" s="25"/>
      <c r="E8" s="24" t="s">
        <v>63</v>
      </c>
    </row>
    <row r="9" spans="3:5" ht="12.75">
      <c r="C9" s="37"/>
      <c r="D9" s="16"/>
      <c r="E9" s="15"/>
    </row>
    <row r="10" spans="1:5" s="18" customFormat="1" ht="15">
      <c r="A10" s="42" t="s">
        <v>77</v>
      </c>
      <c r="C10" s="46">
        <v>82427</v>
      </c>
      <c r="D10" s="25"/>
      <c r="E10" s="24">
        <v>74012</v>
      </c>
    </row>
    <row r="11" spans="3:5" ht="12.75">
      <c r="C11" s="47"/>
      <c r="D11" s="16"/>
      <c r="E11" s="15"/>
    </row>
    <row r="12" spans="1:5" s="18" customFormat="1" ht="15">
      <c r="A12" s="18" t="s">
        <v>81</v>
      </c>
      <c r="C12" s="46">
        <v>-27931</v>
      </c>
      <c r="D12" s="25"/>
      <c r="E12" s="24">
        <v>2886</v>
      </c>
    </row>
    <row r="13" spans="3:5" ht="12.75">
      <c r="C13" s="47"/>
      <c r="D13" s="16"/>
      <c r="E13" s="15"/>
    </row>
    <row r="14" spans="1:5" s="18" customFormat="1" ht="15">
      <c r="A14" s="18" t="s">
        <v>73</v>
      </c>
      <c r="C14" s="46">
        <v>-71338</v>
      </c>
      <c r="D14" s="25"/>
      <c r="E14" s="24">
        <v>-82142</v>
      </c>
    </row>
    <row r="15" spans="3:5" ht="12.75">
      <c r="C15" s="39"/>
      <c r="D15" s="16"/>
      <c r="E15" s="30"/>
    </row>
    <row r="16" spans="1:5" s="18" customFormat="1" ht="15">
      <c r="A16" s="18" t="s">
        <v>101</v>
      </c>
      <c r="C16" s="46">
        <f>SUM(C10:C14)</f>
        <v>-16842</v>
      </c>
      <c r="D16" s="25"/>
      <c r="E16" s="24">
        <f>SUM(E10:E15)</f>
        <v>-5244</v>
      </c>
    </row>
    <row r="17" spans="3:5" ht="12.75">
      <c r="C17" s="37"/>
      <c r="D17" s="16"/>
      <c r="E17" s="15"/>
    </row>
    <row r="18" spans="1:5" s="18" customFormat="1" ht="15">
      <c r="A18" s="18" t="s">
        <v>79</v>
      </c>
      <c r="C18" s="46">
        <v>172183</v>
      </c>
      <c r="D18" s="25"/>
      <c r="E18" s="24">
        <v>212808</v>
      </c>
    </row>
    <row r="19" spans="3:5" ht="12.75">
      <c r="C19" s="37"/>
      <c r="D19" s="16"/>
      <c r="E19" s="15"/>
    </row>
    <row r="20" spans="1:5" s="18" customFormat="1" ht="15.75" thickBot="1">
      <c r="A20" s="42" t="s">
        <v>99</v>
      </c>
      <c r="C20" s="48">
        <f>SUM(C16:C19)</f>
        <v>155341</v>
      </c>
      <c r="D20" s="25"/>
      <c r="E20" s="26">
        <f>SUM(E16:E19)</f>
        <v>207564</v>
      </c>
    </row>
    <row r="21" spans="3:5" ht="13.5" thickTop="1">
      <c r="C21" s="37"/>
      <c r="E21" s="15"/>
    </row>
    <row r="22" spans="3:5" ht="12.75">
      <c r="C22" s="37"/>
      <c r="E22" s="15"/>
    </row>
    <row r="23" spans="3:5" ht="12.75">
      <c r="C23" s="37"/>
      <c r="E23" s="15"/>
    </row>
    <row r="24" spans="1:5" ht="15">
      <c r="A24" s="18" t="s">
        <v>43</v>
      </c>
      <c r="B24" s="18"/>
      <c r="C24" s="49">
        <v>162282</v>
      </c>
      <c r="E24" s="24">
        <v>215560</v>
      </c>
    </row>
    <row r="25" spans="1:5" ht="15">
      <c r="A25" s="18" t="s">
        <v>44</v>
      </c>
      <c r="B25" s="18"/>
      <c r="C25" s="50">
        <v>1059</v>
      </c>
      <c r="E25" s="33">
        <v>1004</v>
      </c>
    </row>
    <row r="26" spans="1:5" ht="15">
      <c r="A26" s="18" t="s">
        <v>89</v>
      </c>
      <c r="B26" s="18"/>
      <c r="C26" s="49">
        <f>SUM(C24:C25)</f>
        <v>163341</v>
      </c>
      <c r="E26" s="41">
        <f>SUM(E24:E25)</f>
        <v>216564</v>
      </c>
    </row>
    <row r="27" spans="1:5" ht="15">
      <c r="A27" s="18" t="s">
        <v>78</v>
      </c>
      <c r="B27" s="18"/>
      <c r="C27" s="49">
        <v>-8000</v>
      </c>
      <c r="E27" s="41">
        <v>-9000</v>
      </c>
    </row>
    <row r="28" spans="1:5" ht="15.75" thickBot="1">
      <c r="A28" s="42" t="s">
        <v>99</v>
      </c>
      <c r="B28" s="18"/>
      <c r="C28" s="51">
        <f>SUM(C26:C27)</f>
        <v>155341</v>
      </c>
      <c r="E28" s="45">
        <f>SUM(E26:E27)</f>
        <v>207564</v>
      </c>
    </row>
    <row r="29" ht="13.5" thickTop="1">
      <c r="E29" s="15"/>
    </row>
    <row r="30" ht="12.75">
      <c r="E30" s="15"/>
    </row>
  </sheetData>
  <printOptions/>
  <pageMargins left="0.64" right="0.36" top="0.68" bottom="0.72" header="0.5" footer="0.5"/>
  <pageSetup firstPageNumber="4" useFirstPageNumber="1" fitToHeight="2" horizontalDpi="360" verticalDpi="360" orientation="portrait" paperSize="9" scale="94"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Veera</cp:lastModifiedBy>
  <cp:lastPrinted>2003-11-21T09:37:58Z</cp:lastPrinted>
  <dcterms:created xsi:type="dcterms:W3CDTF">1996-10-14T23:33:28Z</dcterms:created>
  <dcterms:modified xsi:type="dcterms:W3CDTF">2003-07-22T02:34:41Z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